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_SSRU\Desktop\"/>
    </mc:Choice>
  </mc:AlternateContent>
  <bookViews>
    <workbookView xWindow="-255" yWindow="-90" windowWidth="10980" windowHeight="7125" tabRatio="749"/>
  </bookViews>
  <sheets>
    <sheet name="ยุทธ์ 1(62)" sheetId="31" r:id="rId1"/>
    <sheet name="ยุทธ์ 2 (62)" sheetId="33" r:id="rId2"/>
    <sheet name="Sheet1" sheetId="38" r:id="rId3"/>
  </sheets>
  <definedNames>
    <definedName name="_ftn1" localSheetId="0">'ยุทธ์ 1(62)'!#REF!</definedName>
    <definedName name="_ftn1" localSheetId="1">'ยุทธ์ 2 (62)'!#REF!</definedName>
    <definedName name="_ftnref1" localSheetId="0">'ยุทธ์ 1(62)'!$E$11</definedName>
    <definedName name="_ftnref1" localSheetId="1">'ยุทธ์ 2 (62)'!#REF!</definedName>
    <definedName name="_GoBack" localSheetId="0">'ยุทธ์ 1(62)'!#REF!</definedName>
    <definedName name="_GoBack" localSheetId="1">'ยุทธ์ 2 (62)'!#REF!</definedName>
    <definedName name="_Toc438500970" localSheetId="0">'ยุทธ์ 1(62)'!#REF!</definedName>
    <definedName name="_Toc438500970" localSheetId="1">'ยุทธ์ 2 (62)'!#REF!</definedName>
    <definedName name="_xlnm.Print_Area" localSheetId="0">'ยุทธ์ 1(62)'!$A$1:$R$19</definedName>
    <definedName name="_xlnm.Print_Area" localSheetId="1">'ยุทธ์ 2 (62)'!$A$1:$R$15</definedName>
    <definedName name="_xlnm.Print_Titles" localSheetId="0">'ยุทธ์ 1(62)'!$4:$5</definedName>
    <definedName name="_xlnm.Print_Titles" localSheetId="1">'ยุทธ์ 2 (62)'!$2:$3</definedName>
  </definedNames>
  <calcPr calcId="162913"/>
</workbook>
</file>

<file path=xl/calcChain.xml><?xml version="1.0" encoding="utf-8"?>
<calcChain xmlns="http://schemas.openxmlformats.org/spreadsheetml/2006/main">
  <c r="P13" i="31" l="1"/>
  <c r="N18" i="31" l="1"/>
  <c r="N13" i="33" l="1"/>
  <c r="N19" i="31" s="1"/>
  <c r="X13" i="31"/>
  <c r="W12" i="31"/>
  <c r="O18" i="31" l="1"/>
  <c r="O19" i="31" l="1"/>
  <c r="P19" i="31" s="1"/>
  <c r="P18" i="31"/>
  <c r="P12" i="33" l="1"/>
  <c r="P8" i="31" l="1"/>
  <c r="P7" i="33" l="1"/>
  <c r="P6" i="33"/>
  <c r="P12" i="31" l="1"/>
  <c r="P17" i="31" l="1"/>
  <c r="P8" i="33" l="1"/>
  <c r="P9" i="33"/>
  <c r="P10" i="33"/>
  <c r="P11" i="33"/>
  <c r="P4" i="33"/>
  <c r="P15" i="31"/>
  <c r="P14" i="31"/>
  <c r="P7" i="31"/>
  <c r="P9" i="31"/>
  <c r="P10" i="31"/>
  <c r="P11" i="31"/>
  <c r="P6" i="31"/>
  <c r="P13" i="33" l="1"/>
</calcChain>
</file>

<file path=xl/comments1.xml><?xml version="1.0" encoding="utf-8"?>
<comments xmlns="http://schemas.openxmlformats.org/spreadsheetml/2006/main">
  <authors>
    <author>m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ตัวชี้วัดนี้ถ่ายทอดให้แค่หน่วยงานจัดการศึกษา</t>
        </r>
      </text>
    </comment>
  </commentList>
</comments>
</file>

<file path=xl/sharedStrings.xml><?xml version="1.0" encoding="utf-8"?>
<sst xmlns="http://schemas.openxmlformats.org/spreadsheetml/2006/main" count="262" uniqueCount="177">
  <si>
    <t>ตัวชี้วัด</t>
  </si>
  <si>
    <t>มิติ</t>
  </si>
  <si>
    <t>ประสิทธิผล</t>
  </si>
  <si>
    <t>คุณภาพบริการ</t>
  </si>
  <si>
    <t>ประสิทธิภาพ</t>
  </si>
  <si>
    <t>การพัฒนาองค์การ</t>
  </si>
  <si>
    <t>3.1.2 จำนวนเครือข่ายที่มีส่วนร่วมในการพัฒนามหาวิทยาลัย</t>
  </si>
  <si>
    <t>หน่วยนับ</t>
  </si>
  <si>
    <t>ปี 2560</t>
  </si>
  <si>
    <t>ปี 2562</t>
  </si>
  <si>
    <t>คะแนนเฉลี่ย</t>
  </si>
  <si>
    <t xml:space="preserve">ร้อยละ
</t>
  </si>
  <si>
    <t xml:space="preserve">ระดับความเชื่อมั่น
</t>
  </si>
  <si>
    <t>ร้อยละ</t>
  </si>
  <si>
    <t xml:space="preserve">คะแนนเฉลี่ย
</t>
  </si>
  <si>
    <t xml:space="preserve">ระดับความพึงพอใจ
</t>
  </si>
  <si>
    <t xml:space="preserve">ระดับความสำเร็จ
</t>
  </si>
  <si>
    <t>เครือข่าย</t>
  </si>
  <si>
    <t>โครงการ/กิจกรรม</t>
  </si>
  <si>
    <t>1.1.1.1 พัฒนาการบริหารจัดการองค์กรด้วยระบบคุณภาพ</t>
  </si>
  <si>
    <t>โครงการพัฒนาศักยภาพด้านภาษาอังกฤษของบุคลากร</t>
  </si>
  <si>
    <t>โครงการกำกับองค์การที่ดี</t>
  </si>
  <si>
    <t>โครงการจัดหารายได้ด้วยการบริการวิชาการ</t>
  </si>
  <si>
    <t>โครงการพัฒนาและปรับปรุงระบบบริหารจัดการเครือข่าย</t>
  </si>
  <si>
    <t>ค่าเป้าหมาย</t>
  </si>
  <si>
    <t>ปี 2559</t>
  </si>
  <si>
    <t>ผลการดำเนินงาน</t>
  </si>
  <si>
    <t>ผู้กำกับดูแล</t>
  </si>
  <si>
    <t>โครงการพัฒนาและปรับปรุงระบบเทคโนโลยีสารสนเทศ</t>
  </si>
  <si>
    <t>ฝ่ายที่รับผิดชอบ</t>
  </si>
  <si>
    <t>งบประมาณ (บาท)</t>
  </si>
  <si>
    <t>ภาคปกติ</t>
  </si>
  <si>
    <t>ภาคพิเศษ</t>
  </si>
  <si>
    <t>รวม</t>
  </si>
  <si>
    <t>ยุทธศาสตร์ที่ 1 พัฒนามหาวิทยาลัยให้เป็นเอตทัคคะอย่างยั่งยืน</t>
  </si>
  <si>
    <t xml:space="preserve">โครงการประกันคุณภาพการศึกษา
 </t>
  </si>
  <si>
    <t>โครงการพัฒนานักศึกษาตามคุณลักษณะบัณฑิตที่พึงประสงค์และอัตลักษณ์สวนสุนันทา</t>
  </si>
  <si>
    <t xml:space="preserve">โครงการพัฒนาบุคลากรสู่มืออาชีพ </t>
  </si>
  <si>
    <t>โครงการพัฒนา/ปรับปรุงกระบวนการปฏิบัติงาน</t>
  </si>
  <si>
    <t>โครงการปรับปรุงกายภาพและภูมิทัศน์ที่เป็นมิตรต่อสิ่งแวดล้อม</t>
  </si>
  <si>
    <t>บาท/คน</t>
  </si>
  <si>
    <t>3.1 เครือข่ายและท้องถิ่นมีส่วนร่วมในการพัฒนาและเกิดความสัมพันธ์ที่ดีกับมหาวิทยาลัย</t>
  </si>
  <si>
    <t>3.1.1 ร้อยละของเครือข่ายที่มีผลผลิตที่เป็นประโยชน์ต่อมหาวิทยาลัย</t>
  </si>
  <si>
    <t>โครงการการมีส่วนร่วมของเครือข่ายและท้องถิ่นในการพัฒนามหาวิทยาลัย</t>
  </si>
  <si>
    <t>โครงการจัดกิจกรรมตามข้อตกลงความร่วมมือของเครือข่ายและท้องถิ่น</t>
  </si>
  <si>
    <t>การพัฒนา
องค์การ</t>
  </si>
  <si>
    <t>โครงการพัฒนาปรับปรุงฐานข้อมูลเครือข่ายในการบริหารจัดการ</t>
  </si>
  <si>
    <t xml:space="preserve">(ร่าง) แผนปฏิบัติการประจำปีงบประมาณ พ.ศ.2562 </t>
  </si>
  <si>
    <t xml:space="preserve">โครงการประชาสัมพันธ์เชิงรุก </t>
  </si>
  <si>
    <t>สำนักวิชาการศึกษาทั่วไปและนวัตกรรมเรียนรู้อิเล็กทรอนิกส์</t>
  </si>
  <si>
    <t>≥4.25</t>
  </si>
  <si>
    <t>-</t>
  </si>
  <si>
    <t>≥40</t>
  </si>
  <si>
    <t>ฝ่ายแผนงาน งบประมาณและประกันคุณภาพ</t>
  </si>
  <si>
    <t>รองฝ่ายวิชาการ</t>
  </si>
  <si>
    <t>ฝ่ายบริการการศึกษา</t>
  </si>
  <si>
    <t>ฝ่ายบริหารงานทั่วไป</t>
  </si>
  <si>
    <t xml:space="preserve">ฝ่ายวิจัยและพัฒนานวัตกรรมการจัดการเรียนรู้ </t>
  </si>
  <si>
    <t xml:space="preserve">รองฝ่ายวิจัยและพัฒนานวัตกรรมการจัดการเรียนรู้ </t>
  </si>
  <si>
    <t>รองฝ่ายบริหารและแผนงาน</t>
  </si>
  <si>
    <t>ฝ่ายกิจการนักศึกษาและศิลปวัฒนธรรม</t>
  </si>
  <si>
    <t>รวมทั้งสิ้น ยุทธศาสตร์ที่ 1</t>
  </si>
  <si>
    <t>ค่าใช้จ่ายบุคลากรภาครัฐ</t>
  </si>
  <si>
    <t>รวมทั้งสิ้น ยุทธศาสตร์ที่ 3</t>
  </si>
  <si>
    <t>กิจกรรมส่งเสริมการบำรุงศิลปวัฒนธรรม</t>
  </si>
  <si>
    <t>1.1.1 ระดับความสำเร็จของการประกันคุณภาพ (ด้านบริหารจัดการ)</t>
  </si>
  <si>
    <t>≥30.00</t>
  </si>
  <si>
    <t>≥80.00</t>
  </si>
  <si>
    <t>≥4.75</t>
  </si>
  <si>
    <t>≥4.55</t>
  </si>
  <si>
    <t>1.2.1 คะแนนเฉลี่ยความพึงพอใจเกี่ยวกับการจัดกิจกรรมการส่งเสริม หรือพัฒนาให้กับนักศึกษา</t>
  </si>
  <si>
    <t>1.2.1.1 ส่งเสริมและพัฒนานักศึกษาให้เป็นไปตาม
อัตลักษณ์ของมหาวิทยาลัยราชภัฏสวนสุนันทา
และมีคุณลักษณะบัณฑิตที่พึงประสงค์</t>
  </si>
  <si>
    <t>1.2 สำนักวิชาการศึกษาทั่วไปฯ มีการบูรณาการการจัดการเรียนสอนที่ส่งเสริมและสนับสนุนการสร้างคุณลักษณะบัณฑิตที่พึงประสงค์ สอดคล้องตามอัตลักษณ์ของมหาวิทยาลัย</t>
  </si>
  <si>
    <t>โครงการความร่วมมือกับเครือข่ายภายในประเทศ (Agenda)</t>
  </si>
  <si>
    <t>≥93.00</t>
  </si>
  <si>
    <t>โครงการจัดอันดับมหาวิทยาลัย (U-Ranking) (Agenda)</t>
  </si>
  <si>
    <t>โครงการปรับปรุงเว็บไซต์</t>
  </si>
  <si>
    <t>3.1.1.1 สนับสนุนการให้เครือข่ายและท้องถิ่นมีส่วนร่วมในการพัฒนามหาวิทยาลัยตามภารกิจ (การผลิตบัณฑิต การวิจัย บริการวิชาการ และการทำนุบำรุงศิลปวัฒนธรรม</t>
  </si>
  <si>
    <t>1.3.1 ระดับความสำเร็จของการพัฒนาระบบทำนุบำรุงศิลปะวัฒนธรรมตามเกณฑ์มาตรฐานอุดมศึกษาที่กำหนด</t>
  </si>
  <si>
    <t>1.3.1.1 ส่งเสริมและเผยแพร่เอกลักษณ์ของมหาวิทยาลัยให้กับประชาคมและบุคลากรทั่วไปได้รับรู้</t>
  </si>
  <si>
    <t>1.4 บุคลากรทุกระดับมีความรู้ ทักษะและทัศนคติในการปฏิบัติงาน ตลอดจนมีความก้าวหน้าในสายอาชีพ</t>
  </si>
  <si>
    <t>1.4.1 ร้อยละของบุคลากรที่ได้รับการพัฒนา</t>
  </si>
  <si>
    <t>1.4.1.1 ส่งเสริมและสนับสนุนการพัฒนาศักยภาพของบุคลากรทั้งสายวิชาการและสายสนับสนุนวิชาการให้สามารถปฏิบัติงานได้อย่างมืออาชีพ</t>
  </si>
  <si>
    <t xml:space="preserve">1.4.2 ร้อยละของบุคลากรที่ผ่านเกณฑ์มาตรฐานภาษาอังกฤษของมหาวิทยาลัย </t>
  </si>
  <si>
    <t>1.4.2.1 พัฒนาศักยภาพด้านภาษาอังกฤษให้กับบุคลากร</t>
  </si>
  <si>
    <t>1.5 บุคลากรมีการปฏิบัติงานที่ตอบสนองต่อความต้องการของผู้รับบริการ และทันต่อสถานการณ์ที่เปลี่ยนแปลง</t>
  </si>
  <si>
    <t>1.5.1 ร้อยละของกระบวนการปฏิบัติงานที่ได้รับการปรับปรุงและพัฒนา</t>
  </si>
  <si>
    <t>1.5.1.1 ส่งเสริมและสนับสนุนการพัฒนานวัตกรรมของกระบวนการปฏิบัติงานให้เกิดประสิทธิภาพ</t>
  </si>
  <si>
    <t>1.6.1 ระดับความเชื่อมั่นของบุคลากรต่อระบบบริหารจัดการตามหลักธรรมาภิบาลของมหาวิทยาลัย</t>
  </si>
  <si>
    <t>1.6.1.1 ปรับปรุงระบบและกลไกการกำกับองค์กรโดยประยุกต์ใช้หลักปรัชญาของเศรษฐกิจพอเพียงและหลักธรรมาภิบาลในการบริหารจัดการของมหาวิทยาลัยให้มีความยืดหยุ่นและคล่องตัว</t>
  </si>
  <si>
    <t>1.7 สำนักวิชาการศึกษาทั่วไปฯ มีอาคารสถานที่ และสิ่งอำนวยความสะดวกที่รองรับการดำเนินการตามพันธกิจได้อย่างครบถ้วน</t>
  </si>
  <si>
    <t>1.7.1 ความพึงพอใจของนักศึกษา/บุคลากรที่มีต่ออาคารสถานที่และสิ่งอำนวยความสะดวกของมหาวิทยาลัย</t>
  </si>
  <si>
    <t xml:space="preserve">1.7.1.1 พัฒนาหรือปรับปรุงระบบสารสนเทศให้เอื้ออำนวยต่อการเรียนรู้และการบริหารงาน
</t>
  </si>
  <si>
    <t>1.7.1.2 พัฒนาและปรับปรุงอาคาร ห้องเรียน ห้องปฏิบัติการ และภูมิทัศน์ที่เป็นมิตรต่อสิ่งแวดล้อม ให้พร้อมสำหรับการจัดการเรียนการสอนและภารกิจอื่นๆ</t>
  </si>
  <si>
    <t>1.8.1.1 ส่งเสริมและสนับสนุนการจัดหารายได้ของหน่วยงานต่างๆ อย่างเป็นระบบ</t>
  </si>
  <si>
    <t>≥98.00</t>
  </si>
  <si>
    <t>3.2.1 ร้อยละความสำเร็จของการดำเนินการตามแผนการจัดอันดับมหาวิทยาลัย</t>
  </si>
  <si>
    <t>3.2.1.1 สนับสนุนการสร้างผลงานตามแนวทาง
การจัดอันดับมหาวิทยาลัยให้เป็นที่ยอมรับ
ในระดับนานาชาติ</t>
  </si>
  <si>
    <t>3.3 ความมีชื่อเสียงของมหาวิทยาลัย</t>
  </si>
  <si>
    <t>3.3.1 ร้อยละของการรับรู้ภาพลักษณ์และการให้บริการของมหาวิทยาลัย</t>
  </si>
  <si>
    <t>3.3.1.1 พัฒนาระบบการประชาสัมพันธ์และการบริการให้ตรงตามกลุ่มเป้าหมายทั้งในระดับชาติและนานาชาติ</t>
  </si>
  <si>
    <t>3.4 สำนักวิชาการศึกษาทั่วไปฯ มีความร่วมมือกับเครือข่ายและท้องถิ่นที่หลากหลาย</t>
  </si>
  <si>
    <t>3.4.1 ร้อยละของเครือข่ายความร่วมมือหรือข้อตกลงในประเทศที่มีการดำเนินการอย่างต่อเนื่อง</t>
  </si>
  <si>
    <t xml:space="preserve">3.4.1.1 พัฒนาหรือเพิ่มความร่วมมือกับเครือข่ายภายในประเทศ เพื่อก่อให้เกิดประโยชน์กับมหาวิทยาลัย
</t>
  </si>
  <si>
    <t>3.4.1.2 สนับสนุนการดำเนินกิจกรรมตามข้อตกลงความร่วมมือของเครือข่ายและท้องถิ่น</t>
  </si>
  <si>
    <t>3.5 สำนักวิชาการศึกษาทั่วไปฯ มีกระบวนการ/กลไกในการแสวงหาความร่วมมือกับท้องถิ่น องค์กรภาครัฐ ภาคเอกชน องค์กรวิชาชีพ ผู้ประกอบการ ศิษย์เก่า และต่างประเทศ</t>
  </si>
  <si>
    <t>3.5.1.1 พัฒนา ปรับปรุงกระบวนการหรือกลไกการแสวงหาและสร้างความสัมพันธ์ของเครือข่ายและท้องถิ่น</t>
  </si>
  <si>
    <t>3.6 สำนักวิชาการศึกษาทั่วไปฯ มีการพัฒนาฐานข้อมูลเครือข่ายสำหรับการบริหารจัดการอย่างมีประสิทธิภาพ</t>
  </si>
  <si>
    <t>3.6.1 ระดับความสำเร็จของการพัฒนา/ปรับปรุงฐานข้อมูลเครือข่าย</t>
  </si>
  <si>
    <t>3.6.1.1 พัฒนาหรือปรับปรุงฐานข้อมูลในการบริหารจัดการที่เอื้อต่อการสร้างความสัมพันธ์กับเครือข่ายและท้องถิ่น</t>
  </si>
  <si>
    <t>3.7.1.1 สนับสนุนการใช้เทคโนโลยีและเครื่องมือต่างๆ ของ Social Media ในการประชาสัมพันธ์</t>
  </si>
  <si>
    <t>3.7.1 ระดับความสำเร็จของการปรับปรุงเว็บไซต์</t>
  </si>
  <si>
    <t>1.8 สำนักวิชาการศึกษาทั่วไปฯ สามารถบริหารจัดการทรัพย์สิน สินทรัพย์เพื่อใช้ในการปฏิบัติตามภารกิจ</t>
  </si>
  <si>
    <t>3.2 สำนักเป็นที่รู้จักและยอมรับในระดับชาติและนานาชาติ</t>
  </si>
  <si>
    <t>3.7 สำนักมีการใช้เทคโนโลยีและเครื่องมือต่างๆ ของ Social Media ที่ทันสมัยในการสร้างภาพลักษณ์ได้อย่างมีประสิทธิภาพ</t>
  </si>
  <si>
    <t>1.1 สำนักวิชาการศึกษาทั่วไปฯ มีเอตทัคคะที่มีความยั่งยืน และได้รับการยอมรับในระดับชาติและนานาชาติ</t>
  </si>
  <si>
    <t>1.6 สำนักวิชาการศึกษาทั่วไปฯ มีการประยุกต์ใช้หลักปรัชญาของเศรษฐกิจพอเพียงในการพัฒนาและเกิดธรรมาภิบาล</t>
  </si>
  <si>
    <t>1.8.1 เงินรายได้จากโครงการจัดหารายได้ด้านการบริการวิชาการ</t>
  </si>
  <si>
    <t>1,235,400
(ณ วันที่ 20 กรกฏาคม 2561)</t>
  </si>
  <si>
    <t>โครงการสื่อและอุปกรณ์การเรียนรู้ (ภาคปกติและภาคพิเศษ)</t>
  </si>
  <si>
    <t>3.5.1 ระดับความสำเร็จของกระบวนการ/กลไกในการสร้างความร่วมมือกับเครือข่าย</t>
  </si>
  <si>
    <t>ผู้อำนวยการ</t>
  </si>
  <si>
    <t>1.3 สำนักวิชาการศึกษาทั่วไปฯ มีกระบวนการด้านการทำนุบำรุงศิลปะวัฒนธรรมที่ได้มาตรฐาน เป็นที่ยอมรับในระดับชาติหรือนานาชาติ</t>
  </si>
  <si>
    <t>รองผู้อำนวยการฝ่ายวิชาการ</t>
  </si>
  <si>
    <t>รวมทั้งสิ้น ยุทธศาสตร์ที่ 1 และ ยุทธศาสตร์ที่ 3</t>
  </si>
  <si>
    <t>เป้าประสงค์ (สำนัก)</t>
  </si>
  <si>
    <t>เป้าประสงค์ (มหาวิทยาลัย)</t>
  </si>
  <si>
    <t>ตัวชี้วัด (มหาวิทยาลัย)</t>
  </si>
  <si>
    <t>แผนงาน/ กลยุทธ์ (มหาวิทยาลัย)</t>
  </si>
  <si>
    <t>แผนงาน/ กลยุทธ์ (สำนัก)</t>
  </si>
  <si>
    <t>1.1 มหาวิทยาลัยเอตทัคคะที่มีความยั่งยืน 
และได้รับการยอมรับในระดับชาติและนานาชาติ</t>
  </si>
  <si>
    <t>1.1.1 คะแนนเฉลี่ยการประกันคุณภาพภายในประจำปี</t>
  </si>
  <si>
    <t>1.3.2 คะแนนเฉลี่ยความพึงพอใจเกี่ยวกับการจัดกิจกรรมการส่งเสริม หรือพัฒนาให้กับนักศึกษา</t>
  </si>
  <si>
    <t>1.3.2.1 ส่งเสริมและพัฒนานักศึกษาให้เป็นไปตาม
อัตลักษณ์ของมหาวิทยาลัยราชภัฏสวนสุนันทา
และมีคุณลักษณะบัณฑิตที่พึงประสงค์</t>
  </si>
  <si>
    <t>2.9 มหาวิทยาลัยมีกระบวนการด้านการ
ทำนุบำรุงศิลปะวัฒนธรรมที่ได้มาตรฐาน 
เป็นที่ยอมรับในระดับชาติหรือนานาชาติ</t>
  </si>
  <si>
    <t>2.9.1 ระดับความสำเร็จของการพัฒนาระบบทำนุบำรุงศิลปะวัฒนธรรมตามเกณฑ์มาตรฐานอุดมศึกษาที่กำหนด</t>
  </si>
  <si>
    <t>2.9.1.1 พัฒนาระบบ/กลไกในการดำเนินงานด้านทำนุบำรุงศิลปะและวัฒนธรรมให้ได้มาตรฐานและเป็นที่ยอมรับ</t>
  </si>
  <si>
    <t>1.5 บุคลากรทุกระดับมีความรู้ ทักษะและทัศนคติในการปฏิบัติงาน ตลอดจนมีความก้าวหน้าในสายอาชีพ</t>
  </si>
  <si>
    <t>1.5.3 ร้อยละของบุคลากรที่ได้รับการพัฒนา</t>
  </si>
  <si>
    <t>1.5.3.1 ส่งเสริมและสนับสนุนการพัฒนาศักยภาพของบุคลากรทั้งสายวิชาการและสายสนับสนุนวิชาการให้สามารถปฏิบัติงานได้อย่างมืออาชีพ</t>
  </si>
  <si>
    <t>1.5.4.1 พัฒนาศักยภาพด้านภาษาอังกฤษให้กับบุคลากร</t>
  </si>
  <si>
    <t xml:space="preserve">1.5.4 ร้อยละของบุคลากรที่ผ่านเกณฑ์มาตรฐานภาษาอังกฤษของมหาวิทยาลัย </t>
  </si>
  <si>
    <t>1.6 บุคลากรมีการปฏิบัติงานที่ตอบสนองต่อความต้องการของผู้รับบริการ และทันต่อสถานการณ์ที่เปลี่ยนแปลง</t>
  </si>
  <si>
    <t>1.6.1 ร้อยละของกระบวนการปฏิบัติงานที่ได้รับการปรับปรุงและพัฒนา</t>
  </si>
  <si>
    <t>1.6.1.1 ส่งเสริมและสนับสนุนการพัฒนานวัตกรรมของกระบวนการปฏิบัติงานให้เกิดประสิทธิภาพ</t>
  </si>
  <si>
    <t>1.7.1.1 ปรับปรุงระบบและกลไกการกำกับองค์กรโดยประยุกต์ใช้หลักปรัชญาของเศรษฐกิจพอเพียงและหลักธรรมาภิบาลในการบริหารจัดการของมหาวิทยาลัยให้มีความยืดหยุ่นและคล่องตัว</t>
  </si>
  <si>
    <t>1.7 มหาวิทยาลัยมีการประยุกต์ใช้หลักปรัชญา
ของเศรษฐกิจพอเพียงในการพัฒนาและเกิด
ธรรมาภิบาล</t>
  </si>
  <si>
    <t>1.7.1 ระดับความเชื่อมั่นของบุคลากรต่อระบบบริหารจัดการตามหลักธรรมาภิบาลของมหาวิทยาลัย</t>
  </si>
  <si>
    <t xml:space="preserve">1.8.1.1 พัฒนาหรือปรับปรุงระบบสารสนเทศให้เอื้ออำนวยต่อการเรียนรู้และการบริหารงาน
</t>
  </si>
  <si>
    <t>1.8.1.2 พัฒนาและปรับปรุงอาคาร ห้องเรียน ห้องปฏิบัติการ และภูมิทัศน์ที่เป็นมิตรต่อสิ่งแวดล้อม ให้พร้อมสำหรับการจัดการเรียนการสอนและภารกิจอื่นๆ</t>
  </si>
  <si>
    <t>1.9.1.1 ส่งเสริมและสนับสนุนการจัดหารายได้ของหน่วยงานต่างๆ อย่างเป็นระบบ</t>
  </si>
  <si>
    <t>1.8 มหาวิทยาลัยมีอาคารสถานที่ และสิ่งอำนวยความสะดวกที่รองรับการดำเนินการตามพันธกิจได้อย่างครบถ้วน</t>
  </si>
  <si>
    <t>1.9 มหาวิทยาลัยสามารถบริหารจัดการทรัพย์สิน สินทรัพย์เพื่อใช้ในการปฏิบัติตามภารกิจ</t>
  </si>
  <si>
    <t>1.8.1 ความพึงพอใจของนักศึกษา/บุคลากรที่มีต่ออาคารสถานที่และสิ่งอำนวยความสะดวกของมหาวิทยาลัย</t>
  </si>
  <si>
    <t>1.9.1 เงินรายได้จากโครงการจัดหารายได้ด้านการบริการวิชาการและวิจัยต่ออาจารย์ประจำ</t>
  </si>
  <si>
    <t>ยุทธศาสตร์ที่ 2 สร้างความสัมพันธ์ เชื่อมโยงเครือข่ายและท้องถิ่น ขยายการยกย่องระดับนานาชาติ</t>
  </si>
  <si>
    <t>3.2 มหาวิทยาลัยมีความร่วมมือกับ
เครือข่ายและท้องถิ่นที่หลากหลาย</t>
  </si>
  <si>
    <t>4.1 มหาวิทยาลัยเป็นที่รู้จักและยอมรับในระดับชาติและนานาชาติ</t>
  </si>
  <si>
    <t>4.1.1 ร้อยละความสำเร็จของการดำเนินการตามแผนการจัดอันดับมหาวิทยาลัย</t>
  </si>
  <si>
    <t>4.1.1.1 สนับสนุนการสร้างผลงานตามแนวทาง
การจัดอันดับมหาวิทยาลัยให้เป็นที่ยอมรับ
ในระดับนานาชาติ</t>
  </si>
  <si>
    <t>3.1.2.1 สนับสนุนการให้เครือข่ายและท้องถิ่นมีส่วนร่วมในการพัฒนามหาวิทยาลัยตามภารกิจ (การผลิตบัณฑิต การวิจัย บริการวิชาการ และการทำนุบำรุงศิลปวัฒนธรรม</t>
  </si>
  <si>
    <t>3.2.1 ร้อยละของเครือข่ายความร่วมมือหรือข้อตกลงในประเทศที่มีการดำเนินการอย่างต่อเนื่อง</t>
  </si>
  <si>
    <t xml:space="preserve">3.2.1.1 พัฒนาหรือเพิ่มความร่วมมือกับเครือข่ายภายในประเทศ เพื่อก่อให้เกิดประโยชน์กับมหาวิทยาลัย
</t>
  </si>
  <si>
    <t>3.2.1.2 สนับสนุนการดำเนินกิจกรรมตามข้อตกลงความร่วมมือของเครือข่ายและท้องถิ่น</t>
  </si>
  <si>
    <t>3.4.1.1 พัฒนา ปรับปรุงกระบวนการหรือกลไกการแสวงหาและสร้างความสัมพันธ์ของเครือข่ายและท้องถิ่น</t>
  </si>
  <si>
    <t>3.5.1.1 พัฒนาหรือปรับปรุงฐานข้อมูลในการบริหารจัดการที่เอื้อต่อการสร้างความสัมพันธ์กับเครือข่ายและท้องถิ่น</t>
  </si>
  <si>
    <t>4.5.1.1 สนับสนุนการใช้เทคโนโลยีและเครื่องมือต่างๆ ของ Social Media ในการประชาสัมพันธ์</t>
  </si>
  <si>
    <t>4.5 มหาวิทยาลัยมีการใช้เทคโนโลยีและเครื่องมือต่างๆ ของ Social Media ที่ทันสมัยในการสร้างภาพลักษณ์ได้อย่างมีประสิทธิภาพ</t>
  </si>
  <si>
    <t>4.5.1 ระดับความสำเร็จของการปรับปรุงเว็บไซต์</t>
  </si>
  <si>
    <t>3.4 มหาวิทยาลัยมีกระบวนการ/กลไกในการแสวงหาความร่วมมือกับท้องถิ่น องค์กรภาครัฐ ภาคเอกชน องค์กรวิชาชีพ ผู้ประกอบการ 
ศิษย์เก่า และต่างประเทศ</t>
  </si>
  <si>
    <t>3.5 มหาวิทยาลัยมีการพัฒนาฐานข้อมูลเครือข่ายสำหรับการบริหารจัดการอย่างมีประสิทธิภาพ</t>
  </si>
  <si>
    <t>3.4.1 ระดับความสำเร็จของกระบวนการ/กลไกในการแสวงหาความร่วมมือกับเครือข่าย</t>
  </si>
  <si>
    <t>3.5.1 ระดับความสำเร็จของการพัฒนา/ปรับปรุงฐานข้อมูลเครือข่าย</t>
  </si>
  <si>
    <t>4.2.1.1 พัฒนาระบบการประชาสัมพันธ์และการบริการให้ตรงตามกลุ่มเป้าหมายทั้งในระดับชาติและนานาชาติ</t>
  </si>
  <si>
    <t>4.2.1 ร้อยละของการรับรู้ภาพลักษณ์และการให้บริการของมหาวิทยาลัย</t>
  </si>
  <si>
    <t>4.2 ความมีชื่อเสียงของมหาวิทยาลัย</t>
  </si>
  <si>
    <t>ปี 2561
(12 เดือน)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</si>
</sst>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3">
    <font>
      <sz val="11"/>
      <color theme="1"/>
      <name val="Tahoma"/>
      <family val="2"/>
      <charset val="222"/>
    </font>
    <font>
      <u/>
      <sz val="8.8000000000000007"/>
      <color theme="10"/>
      <name val="Tahoma"/>
      <family val="2"/>
      <charset val="222"/>
    </font>
    <font>
      <b/>
      <sz val="16"/>
      <name val="TH Niramit AS"/>
    </font>
    <font>
      <sz val="16"/>
      <name val="TH Niramit AS"/>
    </font>
    <font>
      <b/>
      <sz val="22"/>
      <name val="TH Niramit AS"/>
    </font>
    <font>
      <sz val="11"/>
      <color theme="1"/>
      <name val="Tahoma"/>
      <family val="2"/>
      <charset val="22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Niramit AS"/>
    </font>
    <font>
      <sz val="11"/>
      <color theme="1"/>
      <name val="Calibri"/>
      <family val="2"/>
      <charset val="222"/>
      <scheme val="minor"/>
    </font>
    <font>
      <sz val="16"/>
      <color rgb="FFFF0000"/>
      <name val="TH Niramit AS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0" fontId="8" fillId="0" borderId="0"/>
    <xf numFmtId="0" fontId="10" fillId="0" borderId="0"/>
    <xf numFmtId="0" fontId="5" fillId="0" borderId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0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Alignment="1">
      <alignment horizontal="center" wrapText="1"/>
    </xf>
    <xf numFmtId="2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2" xfId="0" quotePrefix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2" fontId="3" fillId="0" borderId="5" xfId="0" applyNumberFormat="1" applyFont="1" applyFill="1" applyBorder="1" applyAlignment="1">
      <alignment vertical="top"/>
    </xf>
    <xf numFmtId="0" fontId="3" fillId="0" borderId="2" xfId="1" applyFont="1" applyFill="1" applyBorder="1" applyAlignment="1" applyProtection="1">
      <alignment horizontal="left" vertical="top" wrapText="1"/>
    </xf>
    <xf numFmtId="2" fontId="3" fillId="0" borderId="2" xfId="1" applyNumberFormat="1" applyFont="1" applyFill="1" applyBorder="1" applyAlignment="1" applyProtection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43" fontId="3" fillId="0" borderId="2" xfId="2" applyFont="1" applyFill="1" applyBorder="1" applyAlignment="1">
      <alignment horizontal="left" vertical="top" wrapText="1"/>
    </xf>
    <xf numFmtId="43" fontId="3" fillId="0" borderId="1" xfId="2" applyNumberFormat="1" applyFont="1" applyFill="1" applyBorder="1" applyAlignment="1">
      <alignment vertical="top" wrapText="1"/>
    </xf>
    <xf numFmtId="43" fontId="3" fillId="0" borderId="1" xfId="2" quotePrefix="1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center" vertical="top" wrapText="1"/>
    </xf>
    <xf numFmtId="43" fontId="2" fillId="3" borderId="0" xfId="2" applyFont="1" applyFill="1" applyBorder="1" applyAlignment="1">
      <alignment horizontal="center" vertical="top" wrapText="1"/>
    </xf>
    <xf numFmtId="164" fontId="2" fillId="3" borderId="0" xfId="0" applyNumberFormat="1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horizontal="right" vertical="top" wrapText="1"/>
    </xf>
    <xf numFmtId="43" fontId="3" fillId="0" borderId="1" xfId="2" quotePrefix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3" fontId="2" fillId="2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/>
    <xf numFmtId="0" fontId="2" fillId="4" borderId="1" xfId="0" applyFont="1" applyFill="1" applyBorder="1" applyAlignment="1"/>
    <xf numFmtId="0" fontId="3" fillId="0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43" fontId="3" fillId="0" borderId="0" xfId="0" applyNumberFormat="1" applyFont="1" applyFill="1"/>
    <xf numFmtId="43" fontId="3" fillId="0" borderId="0" xfId="2" applyFont="1" applyFill="1"/>
    <xf numFmtId="43" fontId="2" fillId="0" borderId="0" xfId="0" applyNumberFormat="1" applyFont="1" applyFill="1" applyBorder="1" applyAlignment="1">
      <alignment horizontal="left" wrapText="1"/>
    </xf>
    <xf numFmtId="43" fontId="2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right" vertical="top" wrapText="1"/>
    </xf>
    <xf numFmtId="43" fontId="9" fillId="0" borderId="0" xfId="2" applyNumberFormat="1" applyFont="1" applyBorder="1" applyAlignment="1">
      <alignment horizontal="right" vertical="top"/>
    </xf>
    <xf numFmtId="43" fontId="3" fillId="0" borderId="1" xfId="2" applyNumberFormat="1" applyFont="1" applyFill="1" applyBorder="1" applyAlignment="1">
      <alignment horizontal="right" vertical="top" wrapText="1"/>
    </xf>
    <xf numFmtId="43" fontId="3" fillId="0" borderId="2" xfId="2" applyNumberFormat="1" applyFont="1" applyFill="1" applyBorder="1" applyAlignment="1">
      <alignment vertical="top" wrapText="1"/>
    </xf>
    <xf numFmtId="43" fontId="3" fillId="0" borderId="1" xfId="2" quotePrefix="1" applyNumberFormat="1" applyFont="1" applyFill="1" applyBorder="1" applyAlignment="1">
      <alignment vertical="top" wrapText="1"/>
    </xf>
    <xf numFmtId="43" fontId="2" fillId="4" borderId="8" xfId="0" applyNumberFormat="1" applyFont="1" applyFill="1" applyBorder="1" applyAlignment="1"/>
    <xf numFmtId="43" fontId="3" fillId="0" borderId="0" xfId="0" applyNumberFormat="1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quotePrefix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0" fontId="0" fillId="0" borderId="0" xfId="0" applyBorder="1"/>
    <xf numFmtId="43" fontId="3" fillId="0" borderId="0" xfId="2" applyFont="1" applyFill="1" applyBorder="1" applyAlignment="1">
      <alignment horizontal="right" vertical="top" wrapText="1"/>
    </xf>
    <xf numFmtId="43" fontId="0" fillId="0" borderId="0" xfId="0" applyNumberFormat="1" applyBorder="1"/>
    <xf numFmtId="0" fontId="3" fillId="0" borderId="2" xfId="0" applyFont="1" applyFill="1" applyBorder="1" applyAlignment="1">
      <alignment horizontal="center" vertical="top" wrapText="1"/>
    </xf>
    <xf numFmtId="43" fontId="3" fillId="0" borderId="4" xfId="2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43" fontId="3" fillId="0" borderId="1" xfId="0" quotePrefix="1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43" fontId="3" fillId="0" borderId="0" xfId="2" applyNumberFormat="1" applyFont="1" applyFill="1" applyBorder="1" applyAlignment="1">
      <alignment vertical="top" wrapText="1"/>
    </xf>
    <xf numFmtId="43" fontId="3" fillId="0" borderId="4" xfId="2" quotePrefix="1" applyFont="1" applyFill="1" applyBorder="1" applyAlignment="1">
      <alignment horizontal="right" vertical="top" wrapText="1"/>
    </xf>
    <xf numFmtId="43" fontId="3" fillId="0" borderId="0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43" fontId="3" fillId="0" borderId="0" xfId="2" quotePrefix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vertical="top" wrapText="1"/>
    </xf>
    <xf numFmtId="43" fontId="3" fillId="0" borderId="0" xfId="0" applyNumberFormat="1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right" vertical="top" wrapText="1"/>
    </xf>
    <xf numFmtId="43" fontId="3" fillId="0" borderId="1" xfId="0" applyNumberFormat="1" applyFont="1" applyFill="1" applyBorder="1" applyAlignment="1">
      <alignment horizontal="center" vertical="top"/>
    </xf>
    <xf numFmtId="43" fontId="9" fillId="0" borderId="4" xfId="2" applyFont="1" applyBorder="1" applyAlignment="1">
      <alignment vertical="top"/>
    </xf>
    <xf numFmtId="0" fontId="3" fillId="0" borderId="8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4" fontId="3" fillId="0" borderId="7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2" xfId="0" quotePrefix="1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vertical="top" wrapText="1"/>
    </xf>
    <xf numFmtId="0" fontId="3" fillId="0" borderId="12" xfId="0" quotePrefix="1" applyFont="1" applyFill="1" applyBorder="1" applyAlignment="1">
      <alignment horizontal="right" vertical="top" wrapText="1"/>
    </xf>
    <xf numFmtId="43" fontId="3" fillId="0" borderId="12" xfId="2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43" fontId="3" fillId="0" borderId="13" xfId="2" applyFont="1" applyFill="1" applyBorder="1" applyAlignment="1">
      <alignment vertical="top" wrapText="1"/>
    </xf>
    <xf numFmtId="0" fontId="3" fillId="0" borderId="13" xfId="0" quotePrefix="1" applyFont="1" applyFill="1" applyBorder="1" applyAlignment="1">
      <alignment horizontal="right" vertical="top" wrapText="1"/>
    </xf>
    <xf numFmtId="43" fontId="3" fillId="0" borderId="13" xfId="2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left" vertical="top" indent="2"/>
    </xf>
    <xf numFmtId="43" fontId="3" fillId="0" borderId="2" xfId="2" applyFont="1" applyFill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center" vertical="top" wrapText="1"/>
    </xf>
    <xf numFmtId="43" fontId="3" fillId="0" borderId="1" xfId="2" applyFont="1" applyFill="1" applyBorder="1" applyAlignment="1">
      <alignment horizontal="left" vertical="top" wrapText="1"/>
    </xf>
    <xf numFmtId="43" fontId="3" fillId="0" borderId="1" xfId="2" applyFont="1" applyFill="1" applyBorder="1" applyAlignment="1">
      <alignment horizontal="left" vertical="top"/>
    </xf>
    <xf numFmtId="0" fontId="3" fillId="0" borderId="15" xfId="0" applyFont="1" applyFill="1" applyBorder="1" applyAlignment="1">
      <alignment vertical="top" wrapText="1"/>
    </xf>
    <xf numFmtId="43" fontId="3" fillId="0" borderId="4" xfId="2" applyFont="1" applyFill="1" applyBorder="1" applyAlignment="1">
      <alignment vertical="top" wrapText="1"/>
    </xf>
    <xf numFmtId="43" fontId="3" fillId="0" borderId="4" xfId="2" applyNumberFormat="1" applyFont="1" applyFill="1" applyBorder="1" applyAlignment="1">
      <alignment vertical="top" wrapText="1"/>
    </xf>
    <xf numFmtId="43" fontId="3" fillId="0" borderId="0" xfId="0" applyNumberFormat="1" applyFont="1" applyFill="1" applyAlignment="1">
      <alignment wrapText="1"/>
    </xf>
    <xf numFmtId="43" fontId="3" fillId="0" borderId="1" xfId="2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43" fontId="3" fillId="0" borderId="1" xfId="0" applyNumberFormat="1" applyFont="1" applyFill="1" applyBorder="1" applyAlignment="1">
      <alignment vertical="top" wrapText="1"/>
    </xf>
    <xf numFmtId="43" fontId="3" fillId="0" borderId="1" xfId="2" applyFont="1" applyFill="1" applyBorder="1" applyAlignment="1">
      <alignment horizontal="right" vertical="top" wrapText="1"/>
    </xf>
    <xf numFmtId="43" fontId="3" fillId="0" borderId="2" xfId="2" applyFont="1" applyFill="1" applyBorder="1" applyAlignment="1">
      <alignment horizontal="right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2" fontId="3" fillId="0" borderId="2" xfId="0" quotePrefix="1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3" fillId="0" borderId="9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/>
    </xf>
  </cellXfs>
  <cellStyles count="16">
    <cellStyle name="Comma" xfId="2" builtinId="3"/>
    <cellStyle name="Comma 2" xfId="4"/>
    <cellStyle name="Comma 2 2" xfId="12"/>
    <cellStyle name="Comma 3" xfId="9"/>
    <cellStyle name="Comma 3 2" xfId="10"/>
    <cellStyle name="Comma 5" xfId="13"/>
    <cellStyle name="Hyperlink" xfId="1" builtinId="8"/>
    <cellStyle name="Hyperlink 2" xfId="14"/>
    <cellStyle name="Normal" xfId="0" builtinId="0"/>
    <cellStyle name="Normal 2" xfId="3"/>
    <cellStyle name="Normal 2 2" xfId="8"/>
    <cellStyle name="Normal 2 3" xfId="15"/>
    <cellStyle name="Normal 3" xfId="7"/>
    <cellStyle name="Normal 3 2" xfId="11"/>
    <cellStyle name="ปกติ 2" xfId="5"/>
    <cellStyle name="ปกติ 2 2" xfId="6"/>
  </cellStyles>
  <dxfs count="0"/>
  <tableStyles count="0" defaultTableStyle="TableStyleMedium9" defaultPivotStyle="PivotStyleLight16"/>
  <colors>
    <mruColors>
      <color rgb="FFFFFF99"/>
      <color rgb="FFFFCCCC"/>
      <color rgb="FFCCCCFF"/>
      <color rgb="FFFFFFD1"/>
      <color rgb="FFFF33CC"/>
      <color rgb="FFFBE9FA"/>
      <color rgb="FFFFFFCC"/>
      <color rgb="FFFF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autoPageBreaks="0"/>
  </sheetPr>
  <dimension ref="A1:X25"/>
  <sheetViews>
    <sheetView tabSelected="1" view="pageBreakPreview" topLeftCell="C7" zoomScale="60" zoomScaleNormal="90" workbookViewId="0">
      <selection activeCell="I5" sqref="I5"/>
    </sheetView>
  </sheetViews>
  <sheetFormatPr defaultColWidth="9" defaultRowHeight="5.65" customHeight="1"/>
  <cols>
    <col min="1" max="1" width="12.625" style="2" customWidth="1"/>
    <col min="2" max="2" width="43" style="196" customWidth="1"/>
    <col min="3" max="4" width="38.625" style="2" customWidth="1"/>
    <col min="5" max="5" width="40.625" style="3" customWidth="1"/>
    <col min="6" max="6" width="14.75" style="6" customWidth="1"/>
    <col min="7" max="8" width="16.5" style="6" bestFit="1" customWidth="1"/>
    <col min="9" max="9" width="16.5" style="7" bestFit="1" customWidth="1"/>
    <col min="10" max="10" width="11.375" style="3" customWidth="1"/>
    <col min="11" max="11" width="47.875" style="3" bestFit="1" customWidth="1"/>
    <col min="12" max="12" width="40.625" style="11" customWidth="1"/>
    <col min="13" max="13" width="42.125" style="11" customWidth="1"/>
    <col min="14" max="14" width="22.125" style="76" bestFit="1" customWidth="1"/>
    <col min="15" max="15" width="15.125" style="11" bestFit="1" customWidth="1"/>
    <col min="16" max="16" width="18.75" style="11" bestFit="1" customWidth="1"/>
    <col min="17" max="18" width="19.625" style="9" customWidth="1"/>
    <col min="19" max="19" width="9.25" style="2" customWidth="1"/>
    <col min="20" max="20" width="9" style="2" customWidth="1"/>
    <col min="21" max="21" width="18" style="2" customWidth="1"/>
    <col min="22" max="22" width="9" style="2"/>
    <col min="23" max="23" width="15.625" style="2" bestFit="1" customWidth="1"/>
    <col min="24" max="24" width="14.375" style="2" bestFit="1" customWidth="1"/>
    <col min="25" max="16384" width="9" style="2"/>
  </cols>
  <sheetData>
    <row r="1" spans="1:24" s="5" customFormat="1" ht="33.75">
      <c r="A1" s="170" t="s">
        <v>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24" s="5" customFormat="1" ht="33.75">
      <c r="A2" s="170" t="s">
        <v>49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24" s="1" customFormat="1" ht="33.75">
      <c r="A3" s="171" t="s">
        <v>34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68"/>
      <c r="O3" s="30"/>
      <c r="P3" s="30"/>
      <c r="Q3" s="20"/>
      <c r="R3" s="20"/>
    </row>
    <row r="4" spans="1:24" s="1" customFormat="1" ht="24.75" customHeight="1">
      <c r="A4" s="172" t="s">
        <v>1</v>
      </c>
      <c r="B4" s="174" t="s">
        <v>126</v>
      </c>
      <c r="C4" s="174" t="s">
        <v>125</v>
      </c>
      <c r="D4" s="174" t="s">
        <v>127</v>
      </c>
      <c r="E4" s="174" t="s">
        <v>0</v>
      </c>
      <c r="F4" s="174" t="s">
        <v>7</v>
      </c>
      <c r="G4" s="176" t="s">
        <v>26</v>
      </c>
      <c r="H4" s="177"/>
      <c r="I4" s="178"/>
      <c r="J4" s="19" t="s">
        <v>24</v>
      </c>
      <c r="K4" s="174" t="s">
        <v>128</v>
      </c>
      <c r="L4" s="174" t="s">
        <v>129</v>
      </c>
      <c r="M4" s="172" t="s">
        <v>18</v>
      </c>
      <c r="N4" s="179" t="s">
        <v>30</v>
      </c>
      <c r="O4" s="180"/>
      <c r="P4" s="181"/>
      <c r="Q4" s="172" t="s">
        <v>27</v>
      </c>
      <c r="R4" s="172" t="s">
        <v>29</v>
      </c>
    </row>
    <row r="5" spans="1:24" s="1" customFormat="1" ht="45.75" customHeight="1">
      <c r="A5" s="173"/>
      <c r="B5" s="185"/>
      <c r="C5" s="175"/>
      <c r="D5" s="175"/>
      <c r="E5" s="175"/>
      <c r="F5" s="175"/>
      <c r="G5" s="13" t="s">
        <v>25</v>
      </c>
      <c r="H5" s="14" t="s">
        <v>8</v>
      </c>
      <c r="I5" s="53" t="s">
        <v>176</v>
      </c>
      <c r="J5" s="59" t="s">
        <v>9</v>
      </c>
      <c r="K5" s="175"/>
      <c r="L5" s="175"/>
      <c r="M5" s="173"/>
      <c r="N5" s="69" t="s">
        <v>31</v>
      </c>
      <c r="O5" s="58" t="s">
        <v>32</v>
      </c>
      <c r="P5" s="58" t="s">
        <v>33</v>
      </c>
      <c r="Q5" s="173"/>
      <c r="R5" s="173"/>
      <c r="S5" s="4"/>
    </row>
    <row r="6" spans="1:24" ht="74.25">
      <c r="A6" s="197" t="s">
        <v>2</v>
      </c>
      <c r="B6" s="47" t="s">
        <v>130</v>
      </c>
      <c r="C6" s="48" t="s">
        <v>115</v>
      </c>
      <c r="D6" s="162" t="s">
        <v>131</v>
      </c>
      <c r="E6" s="64" t="s">
        <v>65</v>
      </c>
      <c r="F6" s="60" t="s">
        <v>10</v>
      </c>
      <c r="G6" s="65">
        <v>3.6</v>
      </c>
      <c r="H6" s="65">
        <v>5</v>
      </c>
      <c r="I6" s="65">
        <v>5</v>
      </c>
      <c r="J6" s="82">
        <v>5</v>
      </c>
      <c r="K6" s="162" t="s">
        <v>19</v>
      </c>
      <c r="L6" s="64" t="s">
        <v>19</v>
      </c>
      <c r="M6" s="15" t="s">
        <v>35</v>
      </c>
      <c r="N6" s="70">
        <v>307363</v>
      </c>
      <c r="O6" s="39" t="s">
        <v>51</v>
      </c>
      <c r="P6" s="29">
        <f>SUM(N6:O6)</f>
        <v>307363</v>
      </c>
      <c r="Q6" s="60" t="s">
        <v>59</v>
      </c>
      <c r="R6" s="60" t="s">
        <v>53</v>
      </c>
    </row>
    <row r="7" spans="1:24" ht="106.5" customHeight="1">
      <c r="A7" s="198" t="s">
        <v>4</v>
      </c>
      <c r="B7" s="161"/>
      <c r="C7" s="18" t="s">
        <v>72</v>
      </c>
      <c r="D7" s="162" t="s">
        <v>132</v>
      </c>
      <c r="E7" s="47" t="s">
        <v>70</v>
      </c>
      <c r="F7" s="60" t="s">
        <v>14</v>
      </c>
      <c r="G7" s="21">
        <v>4.32</v>
      </c>
      <c r="H7" s="21">
        <v>4.32</v>
      </c>
      <c r="I7" s="50">
        <v>4.2699999999999996</v>
      </c>
      <c r="J7" s="62" t="s">
        <v>50</v>
      </c>
      <c r="K7" s="162" t="s">
        <v>133</v>
      </c>
      <c r="L7" s="78" t="s">
        <v>71</v>
      </c>
      <c r="M7" s="16" t="s">
        <v>36</v>
      </c>
      <c r="N7" s="71">
        <v>13116600</v>
      </c>
      <c r="O7" s="39" t="s">
        <v>51</v>
      </c>
      <c r="P7" s="29">
        <f t="shared" ref="P7:P11" si="0">SUM(N7:O7)</f>
        <v>13116600</v>
      </c>
      <c r="Q7" s="57" t="s">
        <v>54</v>
      </c>
      <c r="R7" s="57" t="s">
        <v>55</v>
      </c>
    </row>
    <row r="8" spans="1:24" ht="102" customHeight="1">
      <c r="A8" s="167"/>
      <c r="B8" s="47" t="s">
        <v>134</v>
      </c>
      <c r="C8" s="18" t="s">
        <v>122</v>
      </c>
      <c r="D8" s="47" t="s">
        <v>135</v>
      </c>
      <c r="E8" s="47" t="s">
        <v>78</v>
      </c>
      <c r="F8" s="52" t="s">
        <v>16</v>
      </c>
      <c r="G8" s="81">
        <v>5</v>
      </c>
      <c r="H8" s="81">
        <v>5</v>
      </c>
      <c r="I8" s="81">
        <v>5</v>
      </c>
      <c r="J8" s="83">
        <v>5</v>
      </c>
      <c r="K8" s="47" t="s">
        <v>136</v>
      </c>
      <c r="L8" s="78" t="s">
        <v>79</v>
      </c>
      <c r="M8" s="78" t="s">
        <v>64</v>
      </c>
      <c r="N8" s="31">
        <v>25100</v>
      </c>
      <c r="O8" s="39" t="s">
        <v>51</v>
      </c>
      <c r="P8" s="31">
        <f>SUM(N8:O8)</f>
        <v>25100</v>
      </c>
      <c r="Q8" s="77" t="s">
        <v>54</v>
      </c>
      <c r="R8" s="77" t="s">
        <v>60</v>
      </c>
    </row>
    <row r="9" spans="1:24" ht="74.25">
      <c r="A9" s="164" t="s">
        <v>5</v>
      </c>
      <c r="B9" s="168" t="s">
        <v>137</v>
      </c>
      <c r="C9" s="168" t="s">
        <v>80</v>
      </c>
      <c r="D9" s="162" t="s">
        <v>138</v>
      </c>
      <c r="E9" s="158" t="s">
        <v>81</v>
      </c>
      <c r="F9" s="60" t="s">
        <v>11</v>
      </c>
      <c r="G9" s="21">
        <v>100</v>
      </c>
      <c r="H9" s="156">
        <v>93.1</v>
      </c>
      <c r="I9" s="21">
        <v>100</v>
      </c>
      <c r="J9" s="51" t="s">
        <v>95</v>
      </c>
      <c r="K9" s="16" t="s">
        <v>139</v>
      </c>
      <c r="L9" s="16" t="s">
        <v>82</v>
      </c>
      <c r="M9" s="16" t="s">
        <v>37</v>
      </c>
      <c r="N9" s="32">
        <v>2399700</v>
      </c>
      <c r="O9" s="39" t="s">
        <v>51</v>
      </c>
      <c r="P9" s="29">
        <f t="shared" si="0"/>
        <v>2399700</v>
      </c>
      <c r="Q9" s="60" t="s">
        <v>59</v>
      </c>
      <c r="R9" s="57" t="s">
        <v>56</v>
      </c>
    </row>
    <row r="10" spans="1:24" ht="49.5">
      <c r="A10" s="165"/>
      <c r="B10" s="169"/>
      <c r="C10" s="169"/>
      <c r="D10" s="47" t="s">
        <v>141</v>
      </c>
      <c r="E10" s="47" t="s">
        <v>83</v>
      </c>
      <c r="F10" s="57" t="s">
        <v>13</v>
      </c>
      <c r="G10" s="12">
        <v>12</v>
      </c>
      <c r="H10" s="57">
        <v>3.33</v>
      </c>
      <c r="I10" s="50">
        <v>3.7</v>
      </c>
      <c r="J10" s="17" t="s">
        <v>66</v>
      </c>
      <c r="K10" s="199" t="s">
        <v>140</v>
      </c>
      <c r="L10" s="47" t="s">
        <v>84</v>
      </c>
      <c r="M10" s="47" t="s">
        <v>20</v>
      </c>
      <c r="N10" s="72">
        <v>70000</v>
      </c>
      <c r="O10" s="39" t="s">
        <v>51</v>
      </c>
      <c r="P10" s="29">
        <f t="shared" si="0"/>
        <v>70000</v>
      </c>
      <c r="Q10" s="60" t="s">
        <v>59</v>
      </c>
      <c r="R10" s="57" t="s">
        <v>56</v>
      </c>
    </row>
    <row r="11" spans="1:24" ht="74.25">
      <c r="A11" s="165"/>
      <c r="B11" s="160" t="s">
        <v>142</v>
      </c>
      <c r="C11" s="78" t="s">
        <v>85</v>
      </c>
      <c r="D11" s="162" t="s">
        <v>143</v>
      </c>
      <c r="E11" s="25" t="s">
        <v>86</v>
      </c>
      <c r="F11" s="60" t="s">
        <v>13</v>
      </c>
      <c r="G11" s="46" t="s">
        <v>51</v>
      </c>
      <c r="H11" s="46" t="s">
        <v>51</v>
      </c>
      <c r="I11" s="26" t="s">
        <v>51</v>
      </c>
      <c r="J11" s="51" t="s">
        <v>67</v>
      </c>
      <c r="K11" s="200" t="s">
        <v>144</v>
      </c>
      <c r="L11" s="48" t="s">
        <v>87</v>
      </c>
      <c r="M11" s="15" t="s">
        <v>38</v>
      </c>
      <c r="N11" s="73">
        <v>60000</v>
      </c>
      <c r="O11" s="108" t="s">
        <v>51</v>
      </c>
      <c r="P11" s="29">
        <f t="shared" si="0"/>
        <v>60000</v>
      </c>
      <c r="Q11" s="60" t="s">
        <v>59</v>
      </c>
      <c r="R11" s="60" t="s">
        <v>53</v>
      </c>
    </row>
    <row r="12" spans="1:24" ht="99">
      <c r="A12" s="166"/>
      <c r="B12" s="162" t="s">
        <v>146</v>
      </c>
      <c r="C12" s="112" t="s">
        <v>116</v>
      </c>
      <c r="D12" s="162" t="s">
        <v>147</v>
      </c>
      <c r="E12" s="113" t="s">
        <v>88</v>
      </c>
      <c r="F12" s="115" t="s">
        <v>12</v>
      </c>
      <c r="G12" s="115">
        <v>4.3600000000000003</v>
      </c>
      <c r="H12" s="115">
        <v>4.78</v>
      </c>
      <c r="I12" s="116">
        <v>4.83</v>
      </c>
      <c r="J12" s="119" t="s">
        <v>68</v>
      </c>
      <c r="K12" s="201" t="s">
        <v>145</v>
      </c>
      <c r="L12" s="15" t="s">
        <v>89</v>
      </c>
      <c r="M12" s="118" t="s">
        <v>21</v>
      </c>
      <c r="N12" s="109">
        <v>9927696</v>
      </c>
      <c r="O12" s="40"/>
      <c r="P12" s="121">
        <f>SUM(N12:O12)</f>
        <v>9927696</v>
      </c>
      <c r="Q12" s="115" t="s">
        <v>121</v>
      </c>
      <c r="R12" s="157" t="s">
        <v>56</v>
      </c>
      <c r="U12" s="109">
        <v>9927696</v>
      </c>
      <c r="W12" s="66">
        <f>SUM(U12:U13)</f>
        <v>55423796</v>
      </c>
    </row>
    <row r="13" spans="1:24" ht="49.5">
      <c r="A13" s="166"/>
      <c r="B13" s="161"/>
      <c r="C13" s="23"/>
      <c r="D13" s="23"/>
      <c r="E13" s="114"/>
      <c r="F13" s="97"/>
      <c r="G13" s="97"/>
      <c r="H13" s="97"/>
      <c r="I13" s="117"/>
      <c r="J13" s="120"/>
      <c r="K13" s="120"/>
      <c r="L13" s="10"/>
      <c r="M13" s="98" t="s">
        <v>119</v>
      </c>
      <c r="N13" s="32">
        <v>45496100</v>
      </c>
      <c r="O13" s="100">
        <v>2994100</v>
      </c>
      <c r="P13" s="121">
        <f>SUM(N13:O13)</f>
        <v>48490200</v>
      </c>
      <c r="Q13" s="97"/>
      <c r="R13" s="93"/>
      <c r="U13" s="67">
        <v>45496100</v>
      </c>
      <c r="W13" s="66">
        <v>55423796</v>
      </c>
      <c r="X13" s="66">
        <f>SUM(W13-U13)</f>
        <v>9927696</v>
      </c>
    </row>
    <row r="14" spans="1:24" ht="69.75" customHeight="1">
      <c r="A14" s="165"/>
      <c r="B14" s="168" t="s">
        <v>151</v>
      </c>
      <c r="C14" s="182" t="s">
        <v>90</v>
      </c>
      <c r="D14" s="168" t="s">
        <v>153</v>
      </c>
      <c r="E14" s="182" t="s">
        <v>91</v>
      </c>
      <c r="F14" s="166" t="s">
        <v>15</v>
      </c>
      <c r="G14" s="55">
        <v>4.57</v>
      </c>
      <c r="H14" s="63">
        <v>4.8099999999999996</v>
      </c>
      <c r="I14" s="27">
        <v>4.71</v>
      </c>
      <c r="J14" s="28" t="s">
        <v>69</v>
      </c>
      <c r="K14" s="18" t="s">
        <v>148</v>
      </c>
      <c r="L14" s="49" t="s">
        <v>92</v>
      </c>
      <c r="M14" s="23" t="s">
        <v>28</v>
      </c>
      <c r="N14" s="110">
        <v>4709981</v>
      </c>
      <c r="O14" s="79" t="s">
        <v>51</v>
      </c>
      <c r="P14" s="80">
        <f>SUM(N14:O14)</f>
        <v>4709981</v>
      </c>
      <c r="Q14" s="61" t="s">
        <v>58</v>
      </c>
      <c r="R14" s="61" t="s">
        <v>57</v>
      </c>
    </row>
    <row r="15" spans="1:24" ht="99">
      <c r="A15" s="165"/>
      <c r="B15" s="169"/>
      <c r="C15" s="169"/>
      <c r="D15" s="169"/>
      <c r="E15" s="169"/>
      <c r="F15" s="183"/>
      <c r="G15" s="23"/>
      <c r="H15" s="10"/>
      <c r="I15" s="24"/>
      <c r="J15" s="22"/>
      <c r="K15" s="18" t="s">
        <v>149</v>
      </c>
      <c r="L15" s="18" t="s">
        <v>93</v>
      </c>
      <c r="M15" s="16" t="s">
        <v>39</v>
      </c>
      <c r="N15" s="32">
        <v>350000</v>
      </c>
      <c r="O15" s="39" t="s">
        <v>51</v>
      </c>
      <c r="P15" s="29">
        <f>SUM(N15:O15)</f>
        <v>350000</v>
      </c>
      <c r="Q15" s="60" t="s">
        <v>59</v>
      </c>
      <c r="R15" s="57" t="s">
        <v>56</v>
      </c>
    </row>
    <row r="16" spans="1:24" ht="83.25" customHeight="1">
      <c r="A16" s="167"/>
      <c r="B16" s="47" t="s">
        <v>152</v>
      </c>
      <c r="C16" s="78" t="s">
        <v>112</v>
      </c>
      <c r="D16" s="47" t="s">
        <v>154</v>
      </c>
      <c r="E16" s="47" t="s">
        <v>117</v>
      </c>
      <c r="F16" s="57" t="s">
        <v>40</v>
      </c>
      <c r="G16" s="88">
        <v>156250</v>
      </c>
      <c r="H16" s="88">
        <v>633200</v>
      </c>
      <c r="I16" s="88" t="s">
        <v>118</v>
      </c>
      <c r="J16" s="89">
        <v>25000</v>
      </c>
      <c r="K16" s="18" t="s">
        <v>150</v>
      </c>
      <c r="L16" s="18" t="s">
        <v>94</v>
      </c>
      <c r="M16" s="16" t="s">
        <v>22</v>
      </c>
      <c r="N16" s="90" t="s">
        <v>51</v>
      </c>
      <c r="O16" s="39" t="s">
        <v>51</v>
      </c>
      <c r="P16" s="39" t="s">
        <v>51</v>
      </c>
      <c r="Q16" s="87" t="s">
        <v>59</v>
      </c>
      <c r="R16" s="57" t="s">
        <v>56</v>
      </c>
    </row>
    <row r="17" spans="1:18" ht="49.5">
      <c r="A17" s="54"/>
      <c r="B17" s="195"/>
      <c r="C17" s="34" t="s">
        <v>62</v>
      </c>
      <c r="D17" s="34"/>
      <c r="E17" s="34"/>
      <c r="F17" s="35"/>
      <c r="G17" s="36"/>
      <c r="H17" s="36"/>
      <c r="I17" s="36"/>
      <c r="J17" s="37"/>
      <c r="K17" s="37"/>
      <c r="L17" s="34"/>
      <c r="M17" s="38"/>
      <c r="N17" s="74">
        <v>4809700</v>
      </c>
      <c r="O17" s="40" t="s">
        <v>51</v>
      </c>
      <c r="P17" s="33">
        <f>SUM(N17:O17)</f>
        <v>4809700</v>
      </c>
      <c r="Q17" s="60" t="s">
        <v>59</v>
      </c>
      <c r="R17" s="57" t="s">
        <v>56</v>
      </c>
    </row>
    <row r="18" spans="1:18" ht="24.75">
      <c r="A18" s="184" t="s">
        <v>61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43">
        <f>SUM(N6,N7,N8,N9,N10,N11,N12,N13,N14,N15,N16,N17)</f>
        <v>81272240</v>
      </c>
      <c r="O18" s="43">
        <f>SUM(O6:O17)</f>
        <v>2994100</v>
      </c>
      <c r="P18" s="41">
        <f>SUM(N18:O18)</f>
        <v>84266340</v>
      </c>
      <c r="Q18" s="56"/>
      <c r="R18" s="56"/>
    </row>
    <row r="19" spans="1:18" ht="24.75">
      <c r="A19" s="163" t="s">
        <v>124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75">
        <f>SUM(N18+'ยุทธ์ 2 (62)'!N13)</f>
        <v>81658540</v>
      </c>
      <c r="O19" s="75">
        <f>SUM(O18,'ยุทธ์ 2 (62)'!O13)</f>
        <v>2994100</v>
      </c>
      <c r="P19" s="44">
        <f>SUM(N19:O19)</f>
        <v>84652640</v>
      </c>
      <c r="Q19" s="45"/>
      <c r="R19" s="45"/>
    </row>
    <row r="20" spans="1:18" ht="24.75">
      <c r="J20" s="2"/>
      <c r="K20" s="2"/>
      <c r="L20" s="2"/>
      <c r="M20" s="2"/>
      <c r="N20" s="66"/>
      <c r="O20" s="2"/>
      <c r="P20" s="2"/>
      <c r="Q20" s="8"/>
      <c r="R20" s="8"/>
    </row>
    <row r="21" spans="1:18" ht="24.75">
      <c r="L21" s="2"/>
      <c r="M21" s="2"/>
      <c r="N21" s="66"/>
      <c r="O21" s="66"/>
      <c r="P21" s="2"/>
      <c r="Q21" s="8"/>
      <c r="R21" s="8"/>
    </row>
    <row r="22" spans="1:18" ht="24.75">
      <c r="L22" s="67"/>
      <c r="M22" s="67"/>
      <c r="N22" s="101"/>
      <c r="O22" s="102"/>
      <c r="P22" s="103"/>
      <c r="Q22" s="104"/>
      <c r="R22" s="104"/>
    </row>
    <row r="23" spans="1:18" ht="24.75">
      <c r="L23" s="67"/>
      <c r="M23" s="67"/>
      <c r="N23" s="101"/>
      <c r="O23" s="102"/>
      <c r="P23" s="102"/>
      <c r="Q23" s="104"/>
      <c r="R23" s="104"/>
    </row>
    <row r="24" spans="1:18" ht="24.75">
      <c r="L24" s="66"/>
      <c r="M24" s="66"/>
      <c r="N24" s="101"/>
      <c r="O24" s="102"/>
      <c r="P24" s="102"/>
      <c r="Q24" s="104"/>
      <c r="R24" s="104"/>
    </row>
    <row r="25" spans="1:18" ht="24.75">
      <c r="L25" s="2"/>
      <c r="M25" s="2"/>
      <c r="N25" s="99"/>
      <c r="O25" s="105"/>
      <c r="P25" s="106"/>
      <c r="Q25" s="104"/>
      <c r="R25" s="107"/>
    </row>
  </sheetData>
  <mergeCells count="27">
    <mergeCell ref="B4:B5"/>
    <mergeCell ref="D4:D5"/>
    <mergeCell ref="K4:K5"/>
    <mergeCell ref="B9:B10"/>
    <mergeCell ref="B14:B15"/>
    <mergeCell ref="D14:D15"/>
    <mergeCell ref="A7:A8"/>
    <mergeCell ref="C14:C15"/>
    <mergeCell ref="E14:E15"/>
    <mergeCell ref="F14:F15"/>
    <mergeCell ref="A18:M18"/>
    <mergeCell ref="A19:M19"/>
    <mergeCell ref="A9:A16"/>
    <mergeCell ref="C9:C10"/>
    <mergeCell ref="A1:R1"/>
    <mergeCell ref="A3:M3"/>
    <mergeCell ref="A4:A5"/>
    <mergeCell ref="C4:C5"/>
    <mergeCell ref="E4:E5"/>
    <mergeCell ref="F4:F5"/>
    <mergeCell ref="G4:I4"/>
    <mergeCell ref="L4:L5"/>
    <mergeCell ref="M4:M5"/>
    <mergeCell ref="Q4:Q5"/>
    <mergeCell ref="R4:R5"/>
    <mergeCell ref="A2:R2"/>
    <mergeCell ref="N4:P4"/>
  </mergeCells>
  <printOptions horizontalCentered="1"/>
  <pageMargins left="0.23622047244094491" right="0.19685039370078741" top="0.94488188976377963" bottom="0.11811023622047245" header="0.23622047244094491" footer="0.15748031496062992"/>
  <pageSetup paperSize="8" scale="55" fitToHeight="10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T20"/>
  <sheetViews>
    <sheetView topLeftCell="D10" zoomScale="80" zoomScaleNormal="80" zoomScaleSheetLayoutView="53" workbookViewId="0">
      <selection activeCell="I11" sqref="I11"/>
    </sheetView>
  </sheetViews>
  <sheetFormatPr defaultColWidth="9" defaultRowHeight="24.75"/>
  <cols>
    <col min="1" max="1" width="14.75" style="2" customWidth="1"/>
    <col min="2" max="2" width="34.75" style="2" customWidth="1"/>
    <col min="3" max="4" width="38.625" style="2" customWidth="1"/>
    <col min="5" max="5" width="45.625" style="2" customWidth="1"/>
    <col min="6" max="6" width="14.75" style="2" customWidth="1"/>
    <col min="7" max="7" width="7.375" style="2" customWidth="1"/>
    <col min="8" max="8" width="9.5" style="2" bestFit="1" customWidth="1"/>
    <col min="9" max="9" width="9.875" style="8" bestFit="1" customWidth="1"/>
    <col min="10" max="10" width="15.875" style="2" bestFit="1" customWidth="1"/>
    <col min="11" max="11" width="35.875" style="2" customWidth="1"/>
    <col min="12" max="12" width="45.625" style="2" customWidth="1"/>
    <col min="13" max="13" width="45.625" style="3" customWidth="1"/>
    <col min="14" max="14" width="16.75" style="3" bestFit="1" customWidth="1"/>
    <col min="15" max="15" width="11.375" style="3" customWidth="1"/>
    <col min="16" max="16" width="15.875" style="3" customWidth="1"/>
    <col min="17" max="17" width="26.25" style="8" customWidth="1"/>
    <col min="18" max="18" width="16.625" style="8" customWidth="1"/>
    <col min="19" max="19" width="2.625" style="2" customWidth="1"/>
    <col min="20" max="20" width="13" style="2" bestFit="1" customWidth="1"/>
    <col min="21" max="16384" width="9" style="2"/>
  </cols>
  <sheetData>
    <row r="1" spans="1:20" s="1" customFormat="1" ht="33.75" customHeight="1">
      <c r="A1" s="171" t="s">
        <v>155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22"/>
      <c r="O1" s="122"/>
      <c r="P1" s="122"/>
      <c r="Q1" s="123"/>
      <c r="R1" s="123"/>
    </row>
    <row r="2" spans="1:20" s="4" customFormat="1" ht="24.75" customHeight="1">
      <c r="A2" s="172" t="s">
        <v>1</v>
      </c>
      <c r="B2" s="174" t="s">
        <v>126</v>
      </c>
      <c r="C2" s="174" t="s">
        <v>125</v>
      </c>
      <c r="D2" s="174" t="s">
        <v>127</v>
      </c>
      <c r="E2" s="174" t="s">
        <v>0</v>
      </c>
      <c r="F2" s="174" t="s">
        <v>7</v>
      </c>
      <c r="G2" s="176" t="s">
        <v>26</v>
      </c>
      <c r="H2" s="177"/>
      <c r="I2" s="178"/>
      <c r="J2" s="19" t="s">
        <v>24</v>
      </c>
      <c r="K2" s="174" t="s">
        <v>128</v>
      </c>
      <c r="L2" s="174" t="s">
        <v>129</v>
      </c>
      <c r="M2" s="174" t="s">
        <v>18</v>
      </c>
      <c r="N2" s="179" t="s">
        <v>30</v>
      </c>
      <c r="O2" s="180"/>
      <c r="P2" s="181"/>
      <c r="Q2" s="172" t="s">
        <v>27</v>
      </c>
      <c r="R2" s="172" t="s">
        <v>29</v>
      </c>
    </row>
    <row r="3" spans="1:20" s="4" customFormat="1" ht="49.5">
      <c r="A3" s="173"/>
      <c r="B3" s="185"/>
      <c r="C3" s="175"/>
      <c r="D3" s="175"/>
      <c r="E3" s="175"/>
      <c r="F3" s="175"/>
      <c r="G3" s="13" t="s">
        <v>25</v>
      </c>
      <c r="H3" s="14" t="s">
        <v>8</v>
      </c>
      <c r="I3" s="53" t="s">
        <v>176</v>
      </c>
      <c r="J3" s="59" t="s">
        <v>9</v>
      </c>
      <c r="K3" s="175"/>
      <c r="L3" s="175"/>
      <c r="M3" s="185"/>
      <c r="N3" s="96" t="s">
        <v>31</v>
      </c>
      <c r="O3" s="96" t="s">
        <v>32</v>
      </c>
      <c r="P3" s="96" t="s">
        <v>33</v>
      </c>
      <c r="Q3" s="189"/>
      <c r="R3" s="189"/>
    </row>
    <row r="4" spans="1:20" s="3" customFormat="1" ht="99" customHeight="1">
      <c r="A4" s="164" t="s">
        <v>2</v>
      </c>
      <c r="B4" s="168" t="s">
        <v>41</v>
      </c>
      <c r="C4" s="168" t="s">
        <v>41</v>
      </c>
      <c r="D4" s="162" t="s">
        <v>42</v>
      </c>
      <c r="E4" s="94" t="s">
        <v>42</v>
      </c>
      <c r="F4" s="124" t="s">
        <v>11</v>
      </c>
      <c r="G4" s="125">
        <v>100</v>
      </c>
      <c r="H4" s="65">
        <v>100</v>
      </c>
      <c r="I4" s="65">
        <v>100</v>
      </c>
      <c r="J4" s="126">
        <v>100</v>
      </c>
      <c r="K4" s="168" t="s">
        <v>160</v>
      </c>
      <c r="L4" s="168" t="s">
        <v>77</v>
      </c>
      <c r="M4" s="168" t="s">
        <v>43</v>
      </c>
      <c r="N4" s="127">
        <v>56200</v>
      </c>
      <c r="O4" s="128" t="s">
        <v>51</v>
      </c>
      <c r="P4" s="129">
        <f>SUM(N4:O4)</f>
        <v>56200</v>
      </c>
      <c r="Q4" s="91" t="s">
        <v>54</v>
      </c>
      <c r="R4" s="91" t="s">
        <v>60</v>
      </c>
    </row>
    <row r="5" spans="1:20" s="3" customFormat="1" ht="49.5">
      <c r="A5" s="165"/>
      <c r="B5" s="169"/>
      <c r="C5" s="182"/>
      <c r="D5" s="162" t="s">
        <v>6</v>
      </c>
      <c r="E5" s="94" t="s">
        <v>6</v>
      </c>
      <c r="F5" s="52" t="s">
        <v>17</v>
      </c>
      <c r="G5" s="124">
        <v>1</v>
      </c>
      <c r="H5" s="52">
        <v>1</v>
      </c>
      <c r="I5" s="57">
        <v>1</v>
      </c>
      <c r="J5" s="130">
        <v>1</v>
      </c>
      <c r="K5" s="169"/>
      <c r="L5" s="169"/>
      <c r="M5" s="169"/>
      <c r="N5" s="131"/>
      <c r="O5" s="132"/>
      <c r="P5" s="133"/>
      <c r="Q5" s="97"/>
      <c r="R5" s="95"/>
    </row>
    <row r="6" spans="1:20" ht="83.25" customHeight="1">
      <c r="A6" s="165"/>
      <c r="B6" s="160" t="s">
        <v>157</v>
      </c>
      <c r="C6" s="94" t="s">
        <v>113</v>
      </c>
      <c r="D6" s="162" t="s">
        <v>158</v>
      </c>
      <c r="E6" s="15" t="s">
        <v>96</v>
      </c>
      <c r="F6" s="92" t="s">
        <v>11</v>
      </c>
      <c r="G6" s="12">
        <v>75</v>
      </c>
      <c r="H6" s="12">
        <v>100</v>
      </c>
      <c r="I6" s="12">
        <v>50</v>
      </c>
      <c r="J6" s="134">
        <v>100</v>
      </c>
      <c r="K6" s="47" t="s">
        <v>159</v>
      </c>
      <c r="L6" s="47" t="s">
        <v>97</v>
      </c>
      <c r="M6" s="47" t="s">
        <v>75</v>
      </c>
      <c r="N6" s="135">
        <v>38600</v>
      </c>
      <c r="O6" s="39" t="s">
        <v>51</v>
      </c>
      <c r="P6" s="135">
        <f>SUM(N6:O6)</f>
        <v>38600</v>
      </c>
      <c r="Q6" s="57" t="s">
        <v>58</v>
      </c>
      <c r="R6" s="57" t="s">
        <v>57</v>
      </c>
    </row>
    <row r="7" spans="1:20" ht="83.25" customHeight="1">
      <c r="A7" s="167"/>
      <c r="B7" s="16" t="s">
        <v>175</v>
      </c>
      <c r="C7" s="16" t="s">
        <v>98</v>
      </c>
      <c r="D7" s="16" t="s">
        <v>174</v>
      </c>
      <c r="E7" s="16" t="s">
        <v>99</v>
      </c>
      <c r="F7" s="52" t="s">
        <v>11</v>
      </c>
      <c r="G7" s="52">
        <v>82.6</v>
      </c>
      <c r="H7" s="136">
        <v>85.6</v>
      </c>
      <c r="I7" s="136">
        <v>96.3</v>
      </c>
      <c r="J7" s="52" t="s">
        <v>74</v>
      </c>
      <c r="K7" s="111" t="s">
        <v>173</v>
      </c>
      <c r="L7" s="16" t="s">
        <v>100</v>
      </c>
      <c r="M7" s="47" t="s">
        <v>48</v>
      </c>
      <c r="N7" s="137">
        <v>30000</v>
      </c>
      <c r="O7" s="39" t="s">
        <v>51</v>
      </c>
      <c r="P7" s="138">
        <f t="shared" ref="P7" si="0">SUM(N7:O7)</f>
        <v>30000</v>
      </c>
      <c r="Q7" s="57" t="s">
        <v>59</v>
      </c>
      <c r="R7" s="57" t="s">
        <v>56</v>
      </c>
    </row>
    <row r="8" spans="1:20" s="3" customFormat="1" ht="78" customHeight="1">
      <c r="A8" s="164" t="s">
        <v>3</v>
      </c>
      <c r="B8" s="168" t="s">
        <v>156</v>
      </c>
      <c r="C8" s="168" t="s">
        <v>101</v>
      </c>
      <c r="D8" s="168" t="s">
        <v>161</v>
      </c>
      <c r="E8" s="168" t="s">
        <v>102</v>
      </c>
      <c r="F8" s="190" t="s">
        <v>13</v>
      </c>
      <c r="G8" s="190">
        <v>4.83</v>
      </c>
      <c r="H8" s="193">
        <v>3.99</v>
      </c>
      <c r="I8" s="164">
        <v>100</v>
      </c>
      <c r="J8" s="187" t="s">
        <v>52</v>
      </c>
      <c r="K8" s="202" t="s">
        <v>162</v>
      </c>
      <c r="L8" s="139" t="s">
        <v>103</v>
      </c>
      <c r="M8" s="10" t="s">
        <v>73</v>
      </c>
      <c r="N8" s="140">
        <v>21200</v>
      </c>
      <c r="O8" s="79" t="s">
        <v>51</v>
      </c>
      <c r="P8" s="141">
        <f t="shared" ref="P8:P12" si="1">SUM(N8:O8)</f>
        <v>21200</v>
      </c>
      <c r="Q8" s="159" t="s">
        <v>123</v>
      </c>
      <c r="R8" s="159" t="s">
        <v>60</v>
      </c>
      <c r="T8" s="142"/>
    </row>
    <row r="9" spans="1:20" s="3" customFormat="1" ht="74.25">
      <c r="A9" s="165"/>
      <c r="B9" s="182"/>
      <c r="C9" s="169"/>
      <c r="D9" s="182"/>
      <c r="E9" s="182"/>
      <c r="F9" s="191"/>
      <c r="G9" s="192"/>
      <c r="H9" s="194"/>
      <c r="I9" s="167"/>
      <c r="J9" s="188"/>
      <c r="K9" s="162" t="s">
        <v>163</v>
      </c>
      <c r="L9" s="94" t="s">
        <v>104</v>
      </c>
      <c r="M9" s="16" t="s">
        <v>44</v>
      </c>
      <c r="N9" s="143">
        <v>15000</v>
      </c>
      <c r="O9" s="39" t="s">
        <v>51</v>
      </c>
      <c r="P9" s="32">
        <f t="shared" si="1"/>
        <v>15000</v>
      </c>
      <c r="Q9" s="91" t="s">
        <v>123</v>
      </c>
      <c r="R9" s="91" t="s">
        <v>60</v>
      </c>
    </row>
    <row r="10" spans="1:20" s="3" customFormat="1" ht="130.5" customHeight="1">
      <c r="A10" s="91" t="s">
        <v>4</v>
      </c>
      <c r="B10" s="162" t="s">
        <v>169</v>
      </c>
      <c r="C10" s="94" t="s">
        <v>105</v>
      </c>
      <c r="D10" s="162" t="s">
        <v>171</v>
      </c>
      <c r="E10" s="16" t="s">
        <v>120</v>
      </c>
      <c r="F10" s="124" t="s">
        <v>16</v>
      </c>
      <c r="G10" s="52">
        <v>100</v>
      </c>
      <c r="H10" s="52">
        <v>5</v>
      </c>
      <c r="I10" s="57">
        <v>5</v>
      </c>
      <c r="J10" s="62">
        <v>5</v>
      </c>
      <c r="K10" s="18" t="s">
        <v>164</v>
      </c>
      <c r="L10" s="18" t="s">
        <v>106</v>
      </c>
      <c r="M10" s="16" t="s">
        <v>23</v>
      </c>
      <c r="N10" s="143">
        <v>14400</v>
      </c>
      <c r="O10" s="39" t="s">
        <v>51</v>
      </c>
      <c r="P10" s="32">
        <f t="shared" si="1"/>
        <v>14400</v>
      </c>
      <c r="Q10" s="159" t="s">
        <v>123</v>
      </c>
      <c r="R10" s="159" t="s">
        <v>60</v>
      </c>
    </row>
    <row r="11" spans="1:20" ht="83.25" customHeight="1">
      <c r="A11" s="164" t="s">
        <v>45</v>
      </c>
      <c r="B11" s="16" t="s">
        <v>170</v>
      </c>
      <c r="C11" s="111" t="s">
        <v>107</v>
      </c>
      <c r="D11" s="16" t="s">
        <v>172</v>
      </c>
      <c r="E11" s="16" t="s">
        <v>108</v>
      </c>
      <c r="F11" s="52" t="s">
        <v>16</v>
      </c>
      <c r="G11" s="52">
        <v>85.2</v>
      </c>
      <c r="H11" s="52">
        <v>5</v>
      </c>
      <c r="I11" s="57">
        <v>5</v>
      </c>
      <c r="J11" s="144">
        <v>5</v>
      </c>
      <c r="K11" s="203" t="s">
        <v>165</v>
      </c>
      <c r="L11" s="47" t="s">
        <v>109</v>
      </c>
      <c r="M11" s="16" t="s">
        <v>46</v>
      </c>
      <c r="N11" s="143">
        <v>43200</v>
      </c>
      <c r="O11" s="39" t="s">
        <v>51</v>
      </c>
      <c r="P11" s="145">
        <f t="shared" si="1"/>
        <v>43200</v>
      </c>
      <c r="Q11" s="159" t="s">
        <v>123</v>
      </c>
      <c r="R11" s="159" t="s">
        <v>60</v>
      </c>
    </row>
    <row r="12" spans="1:20" ht="83.25" customHeight="1">
      <c r="A12" s="167"/>
      <c r="B12" s="16" t="s">
        <v>167</v>
      </c>
      <c r="C12" s="111" t="s">
        <v>114</v>
      </c>
      <c r="D12" s="16" t="s">
        <v>168</v>
      </c>
      <c r="E12" s="16" t="s">
        <v>111</v>
      </c>
      <c r="F12" s="52" t="s">
        <v>16</v>
      </c>
      <c r="G12" s="52">
        <v>5</v>
      </c>
      <c r="H12" s="52">
        <v>5</v>
      </c>
      <c r="I12" s="52">
        <v>5</v>
      </c>
      <c r="J12" s="144">
        <v>5</v>
      </c>
      <c r="K12" s="111" t="s">
        <v>166</v>
      </c>
      <c r="L12" s="16" t="s">
        <v>110</v>
      </c>
      <c r="M12" s="47" t="s">
        <v>76</v>
      </c>
      <c r="N12" s="146">
        <v>167700</v>
      </c>
      <c r="O12" s="39" t="s">
        <v>51</v>
      </c>
      <c r="P12" s="147">
        <f t="shared" si="1"/>
        <v>167700</v>
      </c>
      <c r="Q12" s="57" t="s">
        <v>58</v>
      </c>
      <c r="R12" s="57" t="s">
        <v>57</v>
      </c>
    </row>
    <row r="13" spans="1:20" ht="27.75" customHeight="1">
      <c r="A13" s="148"/>
      <c r="B13" s="151"/>
      <c r="C13" s="149"/>
      <c r="D13" s="149"/>
      <c r="E13" s="149"/>
      <c r="F13" s="150"/>
      <c r="G13" s="150"/>
      <c r="H13" s="150"/>
      <c r="I13" s="151"/>
      <c r="J13" s="152"/>
      <c r="K13" s="152"/>
      <c r="L13" s="153" t="s">
        <v>63</v>
      </c>
      <c r="M13" s="154"/>
      <c r="N13" s="43">
        <f>SUM(N4,N6,N7,N8,N9,N10,N11,N12)</f>
        <v>386300</v>
      </c>
      <c r="O13" s="42"/>
      <c r="P13" s="43">
        <f>SUM(P4:P12)</f>
        <v>386300</v>
      </c>
      <c r="Q13" s="155"/>
      <c r="R13" s="155"/>
    </row>
    <row r="14" spans="1:20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</row>
    <row r="20" spans="9:18" s="3" customFormat="1">
      <c r="I20" s="8"/>
      <c r="J20" s="2"/>
      <c r="K20" s="2"/>
      <c r="Q20" s="8"/>
      <c r="R20" s="8"/>
    </row>
  </sheetData>
  <mergeCells count="32">
    <mergeCell ref="K4:K5"/>
    <mergeCell ref="A14:R14"/>
    <mergeCell ref="G2:I2"/>
    <mergeCell ref="N2:P2"/>
    <mergeCell ref="I8:I9"/>
    <mergeCell ref="J8:J9"/>
    <mergeCell ref="Q2:Q3"/>
    <mergeCell ref="R2:R3"/>
    <mergeCell ref="C4:C5"/>
    <mergeCell ref="A8:A9"/>
    <mergeCell ref="C8:C9"/>
    <mergeCell ref="E8:E9"/>
    <mergeCell ref="F8:F9"/>
    <mergeCell ref="G8:G9"/>
    <mergeCell ref="H8:H9"/>
    <mergeCell ref="L4:L5"/>
    <mergeCell ref="M4:M5"/>
    <mergeCell ref="A11:A12"/>
    <mergeCell ref="A4:A7"/>
    <mergeCell ref="A1:M1"/>
    <mergeCell ref="A2:A3"/>
    <mergeCell ref="C2:C3"/>
    <mergeCell ref="E2:E3"/>
    <mergeCell ref="F2:F3"/>
    <mergeCell ref="L2:L3"/>
    <mergeCell ref="M2:M3"/>
    <mergeCell ref="B2:B3"/>
    <mergeCell ref="D2:D3"/>
    <mergeCell ref="K2:K3"/>
    <mergeCell ref="B4:B5"/>
    <mergeCell ref="B8:B9"/>
    <mergeCell ref="D8:D9"/>
  </mergeCells>
  <printOptions horizontalCentered="1"/>
  <pageMargins left="0.23622047244094491" right="0.23622047244094491" top="0.94488188976377963" bottom="0.27559055118110237" header="0.23622047244094491" footer="0.15748031496062992"/>
  <pageSetup paperSize="8" scale="57" fitToHeight="100" orientation="landscape" r:id="rId1"/>
  <headerFooter>
    <oddHeader>&amp;R&amp;16 71</oddHeader>
  </headerFooter>
  <rowBreaks count="1" manualBreakCount="1">
    <brk id="1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sqref="A1:K5"/>
    </sheetView>
  </sheetViews>
  <sheetFormatPr defaultRowHeight="14.25"/>
  <cols>
    <col min="4" max="4" width="16.25" bestFit="1" customWidth="1"/>
  </cols>
  <sheetData>
    <row r="1" spans="1:11" ht="24.75">
      <c r="A1" s="84"/>
      <c r="B1" s="84"/>
      <c r="C1" s="84"/>
      <c r="D1" s="85"/>
      <c r="E1" s="84"/>
      <c r="F1" s="84"/>
      <c r="G1" s="84"/>
      <c r="H1" s="84"/>
      <c r="I1" s="84"/>
      <c r="J1" s="84"/>
      <c r="K1" s="84"/>
    </row>
    <row r="2" spans="1:1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>
      <c r="A3" s="84"/>
      <c r="B3" s="84"/>
      <c r="C3" s="84"/>
      <c r="D3" s="86"/>
      <c r="E3" s="84"/>
      <c r="F3" s="84"/>
      <c r="G3" s="84"/>
      <c r="H3" s="84"/>
      <c r="I3" s="84"/>
      <c r="J3" s="84"/>
      <c r="K3" s="84"/>
    </row>
    <row r="4" spans="1:1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ยุทธ์ 1(62)</vt:lpstr>
      <vt:lpstr>ยุทธ์ 2 (62)</vt:lpstr>
      <vt:lpstr>Sheet1</vt:lpstr>
      <vt:lpstr>'ยุทธ์ 1(62)'!_ftnref1</vt:lpstr>
      <vt:lpstr>'ยุทธ์ 1(62)'!Print_Area</vt:lpstr>
      <vt:lpstr>'ยุทธ์ 2 (62)'!Print_Area</vt:lpstr>
      <vt:lpstr>'ยุทธ์ 1(62)'!Print_Titles</vt:lpstr>
      <vt:lpstr>'ยุทธ์ 2 (62)'!Print_Titles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GE_SSRU</cp:lastModifiedBy>
  <cp:lastPrinted>2018-09-15T07:36:29Z</cp:lastPrinted>
  <dcterms:created xsi:type="dcterms:W3CDTF">2016-01-12T10:24:10Z</dcterms:created>
  <dcterms:modified xsi:type="dcterms:W3CDTF">2018-10-04T04:31:34Z</dcterms:modified>
</cp:coreProperties>
</file>